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<sst xmlns="http://schemas.openxmlformats.org/spreadsheetml/2006/main" count="105" uniqueCount="96">
  <si>
    <t>4 éves m.díj</t>
  </si>
  <si>
    <t xml:space="preserve">Ö.e.ell.díj </t>
  </si>
  <si>
    <t>Lev. u.pótl.</t>
  </si>
  <si>
    <t>Ég.t.elv.jele</t>
  </si>
  <si>
    <t>CO</t>
  </si>
  <si>
    <t>Mű.b.e.díj</t>
  </si>
  <si>
    <t>KNHS/fm</t>
  </si>
  <si>
    <t>BRUTTÓ</t>
  </si>
  <si>
    <t>KNHG/fm</t>
  </si>
  <si>
    <t>Számolási mód</t>
  </si>
  <si>
    <t>NNHS/fm</t>
  </si>
  <si>
    <t>NETTÓ</t>
  </si>
  <si>
    <t>NNHG/fm</t>
  </si>
  <si>
    <t>ENHS/db</t>
  </si>
  <si>
    <t>ENHG/db</t>
  </si>
  <si>
    <t>ENTS/db</t>
  </si>
  <si>
    <t>ENTG/db</t>
  </si>
  <si>
    <t>KNTS/fm</t>
  </si>
  <si>
    <t>7 fm esetén Ft/db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</si>
  <si>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</si>
  <si>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</si>
  <si>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</si>
  <si>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</si>
  <si>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</si>
  <si>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</si>
  <si>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</si>
  <si>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</si>
  <si>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</si>
  <si>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</si>
  <si>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</si>
  <si>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</si>
  <si>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Ssz.</t>
  </si>
  <si>
    <t>Magán árak 2015.</t>
  </si>
  <si>
    <t>KNTG/fm</t>
  </si>
  <si>
    <t>NNTS/fm</t>
  </si>
  <si>
    <t>NNTG/fm</t>
  </si>
  <si>
    <t>13.</t>
  </si>
  <si>
    <t>EZHS/db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</si>
  <si>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</si>
  <si>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</si>
  <si>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</si>
  <si>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</si>
  <si>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</si>
  <si>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</si>
  <si>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</si>
  <si>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</si>
  <si>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</si>
  <si>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</si>
  <si>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</si>
  <si>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</si>
  <si>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</si>
  <si>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</si>
  <si>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</si>
  <si>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</si>
  <si>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</si>
  <si>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</si>
  <si>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</si>
  <si>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</si>
  <si>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EZHG/db</t>
  </si>
  <si>
    <t>KZHS/fm</t>
  </si>
  <si>
    <t>KZHG/fm</t>
  </si>
  <si>
    <t>NZHS/fm</t>
  </si>
  <si>
    <t>NZHG/fm</t>
  </si>
  <si>
    <t>EZTS/db</t>
  </si>
  <si>
    <t>EZTG/db</t>
  </si>
  <si>
    <t>KZTS/fm</t>
  </si>
  <si>
    <t>KZTG/fm</t>
  </si>
  <si>
    <t>NZTS/fm</t>
  </si>
  <si>
    <t>NZTG/fm</t>
  </si>
  <si>
    <t>GNHS/szint</t>
  </si>
  <si>
    <t>26.</t>
  </si>
  <si>
    <t>GNHG/szint</t>
  </si>
  <si>
    <t>GZHS/szint</t>
  </si>
  <si>
    <t>GZHG/szint</t>
  </si>
  <si>
    <t>GZTS/szint</t>
  </si>
  <si>
    <t>GZTG/szint</t>
  </si>
  <si>
    <t>ET/db</t>
  </si>
  <si>
    <t>KT/db</t>
  </si>
  <si>
    <t>NT/db</t>
  </si>
  <si>
    <t>GT/szint</t>
  </si>
  <si>
    <t>4 szint esetén</t>
  </si>
  <si>
    <t>(*szint)</t>
  </si>
  <si>
    <t>3 szint esetén</t>
  </si>
  <si>
    <t>(*fm+254+508 Ft)</t>
  </si>
  <si>
    <t>(*fm+254+191+127+355,6)</t>
  </si>
  <si>
    <t>(*fm+254+762 Ft)</t>
  </si>
  <si>
    <t>(*fm+254+191+127+533,4)</t>
  </si>
  <si>
    <t>(*fm+254+609,6 Ft)</t>
  </si>
  <si>
    <t>(*fm+254+191+127+431,8)</t>
  </si>
  <si>
    <t>(*fm+254+812,8 Ft)</t>
  </si>
  <si>
    <t>(*fm+254+191+127+558,8)</t>
  </si>
  <si>
    <t>(*fm+609,6)</t>
  </si>
  <si>
    <t>(*fm+191+127+431,8)</t>
  </si>
  <si>
    <t>E.sz.sz.t.ö.e.n.</t>
  </si>
  <si>
    <t>(*fm+812,8)</t>
  </si>
  <si>
    <t>(*fm+191+127+558,8)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</si>
</sst>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4.7109375" style="0" customWidth="1"/>
    <col min="2" max="2" width="10.421875" style="0" customWidth="1"/>
    <col min="3" max="3" width="10.57421875" style="0" customWidth="1"/>
    <col min="4" max="4" width="9.00390625" style="0" customWidth="1"/>
    <col min="5" max="5" width="7.28125" style="0" customWidth="1"/>
    <col min="6" max="6" width="8.421875" style="0" customWidth="1"/>
    <col min="7" max="7" width="4.28125" style="0" customWidth="1"/>
    <col min="8" max="8" width="7.28125" style="0" customWidth="1"/>
    <col min="11" max="11" width="19.7109375" style="0" customWidth="1"/>
    <col min="12" max="12" width="13.140625" style="0" customWidth="1"/>
    <col min="13" max="14" width="10.421875" style="0" customWidth="1"/>
  </cols>
  <sheetData>
    <row r="1" ht="12.75">
      <c r="B1" t="s">
        <v>32</v>
      </c>
    </row>
    <row r="4" spans="1:14" ht="12.75">
      <c r="A4" t="s">
        <v>31</v>
      </c>
      <c r="B4" s="3" t="s">
        <v>3</v>
      </c>
      <c r="C4" s="3" t="s">
        <v>93</v>
      </c>
      <c r="D4" s="3" t="s">
        <v>0</v>
      </c>
      <c r="E4" s="3" t="s">
        <v>1</v>
      </c>
      <c r="F4" s="3" t="s">
        <v>2</v>
      </c>
      <c r="G4" s="3" t="s">
        <v>4</v>
      </c>
      <c r="H4" s="3" t="s">
        <v>5</v>
      </c>
      <c r="I4" s="4" t="s">
        <v>11</v>
      </c>
      <c r="J4" s="5" t="s">
        <v>7</v>
      </c>
      <c r="K4" s="3" t="s">
        <v>9</v>
      </c>
      <c r="L4" s="3" t="s">
        <v>18</v>
      </c>
      <c r="M4" s="3" t="s">
        <v>80</v>
      </c>
      <c r="N4" s="10" t="s">
        <v>82</v>
      </c>
    </row>
    <row r="5" spans="1:14" ht="12.75">
      <c r="A5" t="s">
        <v>19</v>
      </c>
      <c r="B5" s="6" t="s">
        <v>13</v>
      </c>
      <c r="C5" s="6">
        <v>740</v>
      </c>
      <c r="D5" s="6">
        <v>400</v>
      </c>
      <c r="E5" s="6">
        <v>340</v>
      </c>
      <c r="F5" s="6">
        <v>200</v>
      </c>
      <c r="G5" s="6"/>
      <c r="H5" s="6"/>
      <c r="I5" s="7">
        <f>C5+D5+E5+F5</f>
        <v>1680</v>
      </c>
      <c r="J5" s="8">
        <f>SUM(I5*1.27)</f>
        <v>2133.6</v>
      </c>
      <c r="K5" s="6"/>
      <c r="L5" s="6"/>
      <c r="M5" s="6"/>
      <c r="N5" s="6"/>
    </row>
    <row r="6" spans="1:14" ht="12.75">
      <c r="A6" t="s">
        <v>20</v>
      </c>
      <c r="B6" s="6" t="s">
        <v>14</v>
      </c>
      <c r="C6" s="6">
        <v>600</v>
      </c>
      <c r="D6" s="6">
        <v>400</v>
      </c>
      <c r="E6" s="6">
        <v>280</v>
      </c>
      <c r="F6" s="6">
        <v>200</v>
      </c>
      <c r="G6" s="6">
        <v>150</v>
      </c>
      <c r="H6" s="6">
        <v>100</v>
      </c>
      <c r="I6" s="7">
        <f>C6+D6+E6+F6+G6+H6</f>
        <v>1730</v>
      </c>
      <c r="J6" s="8">
        <f aca="true" t="shared" si="0" ref="J6:J38">SUM(I6*1.27)</f>
        <v>2197.1</v>
      </c>
      <c r="K6" s="6"/>
      <c r="L6" s="6"/>
      <c r="M6" s="6"/>
      <c r="N6" s="6"/>
    </row>
    <row r="7" spans="1:14" ht="12.75">
      <c r="A7" t="s">
        <v>21</v>
      </c>
      <c r="B7" s="6" t="s">
        <v>6</v>
      </c>
      <c r="C7" s="6">
        <v>400</v>
      </c>
      <c r="D7" s="6">
        <v>140</v>
      </c>
      <c r="E7" s="6"/>
      <c r="F7" s="6"/>
      <c r="G7" s="6"/>
      <c r="H7" s="6"/>
      <c r="I7" s="7">
        <f aca="true" t="shared" si="1" ref="I7:I25">C7+D7+E7+F7+G7+H7</f>
        <v>540</v>
      </c>
      <c r="J7" s="8">
        <f t="shared" si="0"/>
        <v>685.8</v>
      </c>
      <c r="K7" s="6" t="s">
        <v>83</v>
      </c>
      <c r="L7" s="9">
        <f>SUM(J7*7+254+508)</f>
        <v>5562.599999999999</v>
      </c>
      <c r="M7" s="6"/>
      <c r="N7" s="6"/>
    </row>
    <row r="8" spans="1:14" ht="12.75">
      <c r="A8" t="s">
        <v>22</v>
      </c>
      <c r="B8" s="6" t="s">
        <v>8</v>
      </c>
      <c r="C8" s="6">
        <v>280</v>
      </c>
      <c r="D8" s="6">
        <v>140</v>
      </c>
      <c r="E8" s="6"/>
      <c r="F8" s="6"/>
      <c r="G8" s="6"/>
      <c r="H8" s="6"/>
      <c r="I8" s="7">
        <f t="shared" si="1"/>
        <v>420</v>
      </c>
      <c r="J8" s="8">
        <f t="shared" si="0"/>
        <v>533.4</v>
      </c>
      <c r="K8" s="3" t="s">
        <v>84</v>
      </c>
      <c r="L8" s="9">
        <f>SUM(J8*7+254+191+127+355.6)</f>
        <v>4661.4</v>
      </c>
      <c r="M8" s="6"/>
      <c r="N8" s="6"/>
    </row>
    <row r="9" spans="1:14" ht="12.75">
      <c r="A9" t="s">
        <v>23</v>
      </c>
      <c r="B9" s="6" t="s">
        <v>10</v>
      </c>
      <c r="C9" s="6">
        <v>600</v>
      </c>
      <c r="D9" s="6">
        <v>140</v>
      </c>
      <c r="E9" s="6"/>
      <c r="F9" s="6"/>
      <c r="G9" s="6"/>
      <c r="H9" s="6"/>
      <c r="I9" s="7">
        <f t="shared" si="1"/>
        <v>740</v>
      </c>
      <c r="J9" s="8">
        <f t="shared" si="0"/>
        <v>939.8000000000001</v>
      </c>
      <c r="K9" s="6" t="s">
        <v>85</v>
      </c>
      <c r="L9" s="9">
        <f>SUM(J9*7+254+762)</f>
        <v>7594.6</v>
      </c>
      <c r="M9" s="6"/>
      <c r="N9" s="6"/>
    </row>
    <row r="10" spans="1:14" ht="12.75">
      <c r="A10" t="s">
        <v>24</v>
      </c>
      <c r="B10" s="6" t="s">
        <v>12</v>
      </c>
      <c r="C10" s="6">
        <v>420</v>
      </c>
      <c r="D10" s="6">
        <v>140</v>
      </c>
      <c r="E10" s="6"/>
      <c r="F10" s="6"/>
      <c r="G10" s="6"/>
      <c r="H10" s="6"/>
      <c r="I10" s="7">
        <f t="shared" si="1"/>
        <v>560</v>
      </c>
      <c r="J10" s="8">
        <f t="shared" si="0"/>
        <v>711.2</v>
      </c>
      <c r="K10" s="3" t="s">
        <v>86</v>
      </c>
      <c r="L10" s="9">
        <f>SUM(J10*7+254+191+127+533.4)</f>
        <v>6083.8</v>
      </c>
      <c r="M10" s="6"/>
      <c r="N10" s="6"/>
    </row>
    <row r="11" spans="1:14" ht="12.75">
      <c r="A11" t="s">
        <v>25</v>
      </c>
      <c r="B11" s="6" t="s">
        <v>15</v>
      </c>
      <c r="C11" s="6">
        <v>840</v>
      </c>
      <c r="D11" s="6">
        <v>400</v>
      </c>
      <c r="E11" s="6">
        <v>340</v>
      </c>
      <c r="F11" s="6">
        <v>200</v>
      </c>
      <c r="G11" s="6"/>
      <c r="H11" s="6"/>
      <c r="I11" s="7">
        <f t="shared" si="1"/>
        <v>1780</v>
      </c>
      <c r="J11" s="8">
        <f t="shared" si="0"/>
        <v>2260.6</v>
      </c>
      <c r="K11" s="6"/>
      <c r="L11" s="6"/>
      <c r="M11" s="6"/>
      <c r="N11" s="6"/>
    </row>
    <row r="12" spans="1:14" ht="12.75">
      <c r="A12" t="s">
        <v>26</v>
      </c>
      <c r="B12" s="6" t="s">
        <v>16</v>
      </c>
      <c r="C12" s="6">
        <v>680</v>
      </c>
      <c r="D12" s="6">
        <v>400</v>
      </c>
      <c r="E12" s="6">
        <v>280</v>
      </c>
      <c r="F12" s="6">
        <v>200</v>
      </c>
      <c r="G12" s="6">
        <v>150</v>
      </c>
      <c r="H12" s="6">
        <v>100</v>
      </c>
      <c r="I12" s="7">
        <f t="shared" si="1"/>
        <v>1810</v>
      </c>
      <c r="J12" s="8">
        <f t="shared" si="0"/>
        <v>2298.7</v>
      </c>
      <c r="K12" s="6"/>
      <c r="L12" s="6"/>
      <c r="M12" s="6"/>
      <c r="N12" s="6"/>
    </row>
    <row r="13" spans="1:14" ht="12.75">
      <c r="A13" t="s">
        <v>27</v>
      </c>
      <c r="B13" s="6" t="s">
        <v>17</v>
      </c>
      <c r="C13" s="6">
        <v>480</v>
      </c>
      <c r="D13" s="6">
        <v>140</v>
      </c>
      <c r="E13" s="6"/>
      <c r="F13" s="6"/>
      <c r="G13" s="6"/>
      <c r="H13" s="6"/>
      <c r="I13" s="7">
        <f t="shared" si="1"/>
        <v>620</v>
      </c>
      <c r="J13" s="8">
        <f t="shared" si="0"/>
        <v>787.4</v>
      </c>
      <c r="K13" s="6" t="s">
        <v>87</v>
      </c>
      <c r="L13" s="9">
        <f>SUM(J13*7+254+609.6)</f>
        <v>6375.400000000001</v>
      </c>
      <c r="M13" s="6"/>
      <c r="N13" s="6"/>
    </row>
    <row r="14" spans="1:14" ht="12.75">
      <c r="A14" t="s">
        <v>28</v>
      </c>
      <c r="B14" s="6" t="s">
        <v>33</v>
      </c>
      <c r="C14" s="6">
        <v>340</v>
      </c>
      <c r="D14" s="6">
        <v>140</v>
      </c>
      <c r="E14" s="6"/>
      <c r="F14" s="6"/>
      <c r="G14" s="6"/>
      <c r="H14" s="6"/>
      <c r="I14" s="7">
        <f t="shared" si="1"/>
        <v>480</v>
      </c>
      <c r="J14" s="8">
        <f t="shared" si="0"/>
        <v>609.6</v>
      </c>
      <c r="K14" s="3" t="s">
        <v>88</v>
      </c>
      <c r="L14" s="9">
        <f>SUM(J14*7+254+191+127+431.8)</f>
        <v>5271</v>
      </c>
      <c r="M14" s="6"/>
      <c r="N14" s="6"/>
    </row>
    <row r="15" spans="1:14" ht="12.75">
      <c r="A15" t="s">
        <v>29</v>
      </c>
      <c r="B15" s="6" t="s">
        <v>34</v>
      </c>
      <c r="C15" s="6">
        <v>640</v>
      </c>
      <c r="D15" s="6">
        <v>140</v>
      </c>
      <c r="E15" s="6"/>
      <c r="F15" s="6"/>
      <c r="G15" s="6"/>
      <c r="H15" s="6"/>
      <c r="I15" s="7">
        <f t="shared" si="1"/>
        <v>780</v>
      </c>
      <c r="J15" s="8">
        <f t="shared" si="0"/>
        <v>990.6</v>
      </c>
      <c r="K15" s="6" t="s">
        <v>89</v>
      </c>
      <c r="L15" s="9">
        <f>SUM(J15*7+254+812.8)</f>
        <v>8001</v>
      </c>
      <c r="M15" s="6"/>
      <c r="N15" s="6"/>
    </row>
    <row r="16" spans="1:14" ht="12.75">
      <c r="A16" t="s">
        <v>30</v>
      </c>
      <c r="B16" s="6" t="s">
        <v>35</v>
      </c>
      <c r="C16" s="6">
        <v>440</v>
      </c>
      <c r="D16" s="6">
        <v>140</v>
      </c>
      <c r="E16" s="6"/>
      <c r="F16" s="6"/>
      <c r="G16" s="6"/>
      <c r="H16" s="6"/>
      <c r="I16" s="7">
        <f t="shared" si="1"/>
        <v>580</v>
      </c>
      <c r="J16" s="8">
        <f t="shared" si="0"/>
        <v>736.6</v>
      </c>
      <c r="K16" s="3" t="s">
        <v>90</v>
      </c>
      <c r="L16" s="9">
        <f>SUM(J16*7+254+191+127+558.8)</f>
        <v>6287</v>
      </c>
      <c r="M16" s="6"/>
      <c r="N16" s="6"/>
    </row>
    <row r="17" spans="1:14" ht="12.75">
      <c r="A17" t="s">
        <v>36</v>
      </c>
      <c r="B17" s="6" t="s">
        <v>37</v>
      </c>
      <c r="C17" s="6">
        <v>740</v>
      </c>
      <c r="D17" s="6">
        <v>400</v>
      </c>
      <c r="E17" s="6">
        <v>340</v>
      </c>
      <c r="F17" s="6">
        <v>200</v>
      </c>
      <c r="G17" s="6"/>
      <c r="H17" s="6"/>
      <c r="I17" s="7">
        <f t="shared" si="1"/>
        <v>1680</v>
      </c>
      <c r="J17" s="8">
        <f t="shared" si="0"/>
        <v>2133.6</v>
      </c>
      <c r="K17" s="6"/>
      <c r="L17" s="9"/>
      <c r="M17" s="6"/>
      <c r="N17" s="6"/>
    </row>
    <row r="18" spans="1:14" ht="12.75">
      <c r="A18" t="s">
        <v>38</v>
      </c>
      <c r="B18" s="6" t="s">
        <v>58</v>
      </c>
      <c r="C18" s="6">
        <v>600</v>
      </c>
      <c r="D18" s="6">
        <v>400</v>
      </c>
      <c r="E18" s="6">
        <v>280</v>
      </c>
      <c r="F18" s="6">
        <v>200</v>
      </c>
      <c r="G18" s="6">
        <v>150</v>
      </c>
      <c r="H18" s="6">
        <v>100</v>
      </c>
      <c r="I18" s="7">
        <f t="shared" si="1"/>
        <v>1730</v>
      </c>
      <c r="J18" s="8">
        <f t="shared" si="0"/>
        <v>2197.1</v>
      </c>
      <c r="K18" s="6"/>
      <c r="L18" s="6"/>
      <c r="M18" s="6"/>
      <c r="N18" s="6"/>
    </row>
    <row r="19" spans="1:14" ht="12.75">
      <c r="A19" t="s">
        <v>39</v>
      </c>
      <c r="B19" s="6" t="s">
        <v>59</v>
      </c>
      <c r="C19" s="6">
        <v>400</v>
      </c>
      <c r="D19" s="6">
        <v>140</v>
      </c>
      <c r="E19" s="6"/>
      <c r="F19" s="6"/>
      <c r="G19" s="6"/>
      <c r="H19" s="6"/>
      <c r="I19" s="7">
        <f t="shared" si="1"/>
        <v>540</v>
      </c>
      <c r="J19" s="8">
        <f t="shared" si="0"/>
        <v>685.8</v>
      </c>
      <c r="K19" s="6" t="s">
        <v>83</v>
      </c>
      <c r="L19" s="9">
        <f>SUM(J19*7+254+508)</f>
        <v>5562.599999999999</v>
      </c>
      <c r="M19" s="6"/>
      <c r="N19" s="6"/>
    </row>
    <row r="20" spans="1:14" ht="12.75">
      <c r="A20" t="s">
        <v>40</v>
      </c>
      <c r="B20" s="6" t="s">
        <v>60</v>
      </c>
      <c r="C20" s="6">
        <v>280</v>
      </c>
      <c r="D20" s="6">
        <v>140</v>
      </c>
      <c r="E20" s="6"/>
      <c r="F20" s="6"/>
      <c r="G20" s="6"/>
      <c r="H20" s="6"/>
      <c r="I20" s="7">
        <f t="shared" si="1"/>
        <v>420</v>
      </c>
      <c r="J20" s="8">
        <f t="shared" si="0"/>
        <v>533.4</v>
      </c>
      <c r="K20" s="3" t="s">
        <v>84</v>
      </c>
      <c r="L20" s="9">
        <f>SUM(J20*7+254+191+127+355.6)</f>
        <v>4661.4</v>
      </c>
      <c r="M20" s="6"/>
      <c r="N20" s="6"/>
    </row>
    <row r="21" spans="1:14" ht="12.75">
      <c r="A21" t="s">
        <v>41</v>
      </c>
      <c r="B21" s="6" t="s">
        <v>61</v>
      </c>
      <c r="C21" s="6">
        <v>600</v>
      </c>
      <c r="D21" s="6">
        <v>140</v>
      </c>
      <c r="E21" s="6"/>
      <c r="F21" s="6"/>
      <c r="G21" s="6"/>
      <c r="H21" s="6"/>
      <c r="I21" s="7">
        <f t="shared" si="1"/>
        <v>740</v>
      </c>
      <c r="J21" s="8">
        <f t="shared" si="0"/>
        <v>939.8000000000001</v>
      </c>
      <c r="K21" s="6" t="s">
        <v>85</v>
      </c>
      <c r="L21" s="9">
        <f>SUM(J21*7+254+762)</f>
        <v>7594.6</v>
      </c>
      <c r="M21" s="6"/>
      <c r="N21" s="6"/>
    </row>
    <row r="22" spans="1:14" ht="12.75">
      <c r="A22" t="s">
        <v>42</v>
      </c>
      <c r="B22" s="6" t="s">
        <v>62</v>
      </c>
      <c r="C22" s="6">
        <v>420</v>
      </c>
      <c r="D22" s="6">
        <v>140</v>
      </c>
      <c r="E22" s="6"/>
      <c r="F22" s="6"/>
      <c r="G22" s="6"/>
      <c r="H22" s="6"/>
      <c r="I22" s="7">
        <f t="shared" si="1"/>
        <v>560</v>
      </c>
      <c r="J22" s="8">
        <f t="shared" si="0"/>
        <v>711.2</v>
      </c>
      <c r="K22" s="3" t="s">
        <v>86</v>
      </c>
      <c r="L22" s="9">
        <f>SUM(J22*7+254+191+127+533.4)</f>
        <v>6083.8</v>
      </c>
      <c r="M22" s="6"/>
      <c r="N22" s="6"/>
    </row>
    <row r="23" spans="1:14" ht="12.75">
      <c r="A23" t="s">
        <v>43</v>
      </c>
      <c r="B23" s="6" t="s">
        <v>63</v>
      </c>
      <c r="C23" s="6">
        <v>840</v>
      </c>
      <c r="D23" s="6">
        <v>400</v>
      </c>
      <c r="E23" s="6">
        <v>340</v>
      </c>
      <c r="F23" s="6"/>
      <c r="G23" s="6"/>
      <c r="H23" s="6"/>
      <c r="I23" s="7">
        <f t="shared" si="1"/>
        <v>1580</v>
      </c>
      <c r="J23" s="8">
        <f t="shared" si="0"/>
        <v>2006.6000000000001</v>
      </c>
      <c r="K23" s="6"/>
      <c r="L23" s="6"/>
      <c r="M23" s="6"/>
      <c r="N23" s="6"/>
    </row>
    <row r="24" spans="1:14" ht="12.75">
      <c r="A24" t="s">
        <v>44</v>
      </c>
      <c r="B24" s="6" t="s">
        <v>64</v>
      </c>
      <c r="C24" s="6">
        <v>680</v>
      </c>
      <c r="D24" s="6">
        <v>400</v>
      </c>
      <c r="E24" s="6">
        <v>280</v>
      </c>
      <c r="F24" s="6"/>
      <c r="G24" s="6">
        <v>150</v>
      </c>
      <c r="H24" s="6">
        <v>100</v>
      </c>
      <c r="I24" s="7">
        <f t="shared" si="1"/>
        <v>1610</v>
      </c>
      <c r="J24" s="8">
        <f t="shared" si="0"/>
        <v>2044.7</v>
      </c>
      <c r="K24" s="6"/>
      <c r="L24" s="6"/>
      <c r="M24" s="6"/>
      <c r="N24" s="6"/>
    </row>
    <row r="25" spans="1:14" ht="12.75">
      <c r="A25" t="s">
        <v>45</v>
      </c>
      <c r="B25" s="6" t="s">
        <v>65</v>
      </c>
      <c r="C25" s="6">
        <v>480</v>
      </c>
      <c r="D25" s="6">
        <v>140</v>
      </c>
      <c r="E25" s="6"/>
      <c r="F25" s="6"/>
      <c r="G25" s="6"/>
      <c r="H25" s="6"/>
      <c r="I25" s="7">
        <f t="shared" si="1"/>
        <v>620</v>
      </c>
      <c r="J25" s="8">
        <f t="shared" si="0"/>
        <v>787.4</v>
      </c>
      <c r="K25" s="6" t="s">
        <v>91</v>
      </c>
      <c r="L25" s="9">
        <f>SUM(J25*7+609.6)</f>
        <v>6121.400000000001</v>
      </c>
      <c r="M25" s="6"/>
      <c r="N25" s="6"/>
    </row>
    <row r="26" spans="1:14" ht="12.75">
      <c r="A26" t="s">
        <v>46</v>
      </c>
      <c r="B26" s="6" t="s">
        <v>66</v>
      </c>
      <c r="C26" s="6">
        <v>340</v>
      </c>
      <c r="D26" s="6">
        <v>140</v>
      </c>
      <c r="E26" s="6"/>
      <c r="F26" s="6"/>
      <c r="G26" s="6"/>
      <c r="H26" s="6"/>
      <c r="I26" s="7">
        <f aca="true" t="shared" si="2" ref="I26:I34">C26+D26+E26+F26+G26+H26</f>
        <v>480</v>
      </c>
      <c r="J26" s="8">
        <f t="shared" si="0"/>
        <v>609.6</v>
      </c>
      <c r="K26" s="6" t="s">
        <v>92</v>
      </c>
      <c r="L26" s="9">
        <f>SUM(J26*7+191+127+431.8)</f>
        <v>5017</v>
      </c>
      <c r="M26" s="6"/>
      <c r="N26" s="6"/>
    </row>
    <row r="27" spans="1:14" ht="12.75">
      <c r="A27" t="s">
        <v>47</v>
      </c>
      <c r="B27" s="6" t="s">
        <v>67</v>
      </c>
      <c r="C27" s="6">
        <v>640</v>
      </c>
      <c r="D27" s="6">
        <v>140</v>
      </c>
      <c r="E27" s="6"/>
      <c r="F27" s="6"/>
      <c r="G27" s="6"/>
      <c r="H27" s="6"/>
      <c r="I27" s="7">
        <f t="shared" si="2"/>
        <v>780</v>
      </c>
      <c r="J27" s="8">
        <f t="shared" si="0"/>
        <v>990.6</v>
      </c>
      <c r="K27" s="6" t="s">
        <v>94</v>
      </c>
      <c r="L27" s="6">
        <f>SUM(J27*7+812.8)</f>
        <v>7747</v>
      </c>
      <c r="M27" s="6"/>
      <c r="N27" s="6"/>
    </row>
    <row r="28" spans="1:14" ht="12.75">
      <c r="A28" t="s">
        <v>48</v>
      </c>
      <c r="B28" s="6" t="s">
        <v>68</v>
      </c>
      <c r="C28" s="6">
        <v>440</v>
      </c>
      <c r="D28" s="6">
        <v>140</v>
      </c>
      <c r="E28" s="6"/>
      <c r="F28" s="6"/>
      <c r="G28" s="6"/>
      <c r="H28" s="6"/>
      <c r="I28" s="7">
        <f t="shared" si="2"/>
        <v>580</v>
      </c>
      <c r="J28" s="8">
        <f t="shared" si="0"/>
        <v>736.6</v>
      </c>
      <c r="K28" s="6" t="s">
        <v>95</v>
      </c>
      <c r="L28" s="9">
        <f>SUM(J28*7+191+127+558.8)</f>
        <v>6033</v>
      </c>
      <c r="M28" s="6"/>
      <c r="N28" s="6"/>
    </row>
    <row r="29" spans="1:14" ht="12.75">
      <c r="A29" t="s">
        <v>49</v>
      </c>
      <c r="B29" s="6" t="s">
        <v>69</v>
      </c>
      <c r="C29" s="6">
        <v>500</v>
      </c>
      <c r="D29" s="6">
        <v>180</v>
      </c>
      <c r="E29" s="6">
        <v>340</v>
      </c>
      <c r="F29" s="6">
        <v>200</v>
      </c>
      <c r="G29" s="6"/>
      <c r="H29" s="6"/>
      <c r="I29" s="7">
        <f t="shared" si="2"/>
        <v>1220</v>
      </c>
      <c r="J29" s="8">
        <f t="shared" si="0"/>
        <v>1549.4</v>
      </c>
      <c r="K29" s="6" t="s">
        <v>81</v>
      </c>
      <c r="L29" s="6"/>
      <c r="M29" s="9">
        <f aca="true" t="shared" si="3" ref="M29:M34">SUM(J29*4)</f>
        <v>6197.6</v>
      </c>
      <c r="N29" s="9">
        <f aca="true" t="shared" si="4" ref="N29:N34">SUM(J29*3)</f>
        <v>4648.200000000001</v>
      </c>
    </row>
    <row r="30" spans="1:14" ht="12.75">
      <c r="A30" t="s">
        <v>70</v>
      </c>
      <c r="B30" s="6" t="s">
        <v>71</v>
      </c>
      <c r="C30" s="6">
        <v>400</v>
      </c>
      <c r="D30" s="6">
        <v>180</v>
      </c>
      <c r="E30" s="6">
        <v>280</v>
      </c>
      <c r="F30" s="6">
        <v>200</v>
      </c>
      <c r="G30" s="6">
        <v>150</v>
      </c>
      <c r="H30" s="6">
        <v>100</v>
      </c>
      <c r="I30" s="7">
        <f t="shared" si="2"/>
        <v>1310</v>
      </c>
      <c r="J30" s="8">
        <f t="shared" si="0"/>
        <v>1663.7</v>
      </c>
      <c r="K30" s="6" t="s">
        <v>81</v>
      </c>
      <c r="L30" s="6"/>
      <c r="M30" s="9">
        <f t="shared" si="3"/>
        <v>6654.8</v>
      </c>
      <c r="N30" s="9">
        <f t="shared" si="4"/>
        <v>4991.1</v>
      </c>
    </row>
    <row r="31" spans="1:14" ht="12.75">
      <c r="A31" t="s">
        <v>50</v>
      </c>
      <c r="B31" s="6" t="s">
        <v>72</v>
      </c>
      <c r="C31" s="6">
        <v>500</v>
      </c>
      <c r="D31" s="6">
        <v>180</v>
      </c>
      <c r="E31" s="6">
        <v>340</v>
      </c>
      <c r="F31" s="6">
        <v>200</v>
      </c>
      <c r="G31" s="6"/>
      <c r="H31" s="6"/>
      <c r="I31" s="7">
        <f t="shared" si="2"/>
        <v>1220</v>
      </c>
      <c r="J31" s="8">
        <f t="shared" si="0"/>
        <v>1549.4</v>
      </c>
      <c r="K31" s="6" t="s">
        <v>81</v>
      </c>
      <c r="L31" s="6"/>
      <c r="M31" s="9">
        <f t="shared" si="3"/>
        <v>6197.6</v>
      </c>
      <c r="N31" s="9">
        <f t="shared" si="4"/>
        <v>4648.200000000001</v>
      </c>
    </row>
    <row r="32" spans="1:14" ht="12.75">
      <c r="A32" t="s">
        <v>51</v>
      </c>
      <c r="B32" s="6" t="s">
        <v>73</v>
      </c>
      <c r="C32" s="6">
        <v>400</v>
      </c>
      <c r="D32" s="6">
        <v>180</v>
      </c>
      <c r="E32" s="6">
        <v>280</v>
      </c>
      <c r="F32" s="6">
        <v>200</v>
      </c>
      <c r="G32" s="6">
        <v>150</v>
      </c>
      <c r="H32" s="6">
        <v>100</v>
      </c>
      <c r="I32" s="7">
        <f t="shared" si="2"/>
        <v>1310</v>
      </c>
      <c r="J32" s="8">
        <f t="shared" si="0"/>
        <v>1663.7</v>
      </c>
      <c r="K32" s="6" t="s">
        <v>81</v>
      </c>
      <c r="L32" s="6"/>
      <c r="M32" s="9">
        <f t="shared" si="3"/>
        <v>6654.8</v>
      </c>
      <c r="N32" s="9">
        <f t="shared" si="4"/>
        <v>4991.1</v>
      </c>
    </row>
    <row r="33" spans="1:14" ht="12.75">
      <c r="A33" t="s">
        <v>52</v>
      </c>
      <c r="B33" s="6" t="s">
        <v>74</v>
      </c>
      <c r="C33" s="6">
        <v>600</v>
      </c>
      <c r="D33" s="6">
        <v>220</v>
      </c>
      <c r="E33" s="6">
        <v>340</v>
      </c>
      <c r="F33" s="6"/>
      <c r="G33" s="6"/>
      <c r="H33" s="6"/>
      <c r="I33" s="7">
        <f t="shared" si="2"/>
        <v>1160</v>
      </c>
      <c r="J33" s="8">
        <f t="shared" si="0"/>
        <v>1473.2</v>
      </c>
      <c r="K33" s="6" t="s">
        <v>81</v>
      </c>
      <c r="L33" s="6"/>
      <c r="M33" s="9">
        <f t="shared" si="3"/>
        <v>5892.8</v>
      </c>
      <c r="N33" s="9">
        <f t="shared" si="4"/>
        <v>4419.6</v>
      </c>
    </row>
    <row r="34" spans="1:14" ht="12.75">
      <c r="A34" t="s">
        <v>53</v>
      </c>
      <c r="B34" s="6" t="s">
        <v>75</v>
      </c>
      <c r="C34" s="6">
        <v>500</v>
      </c>
      <c r="D34" s="6">
        <v>220</v>
      </c>
      <c r="E34" s="6">
        <v>280</v>
      </c>
      <c r="F34" s="6"/>
      <c r="G34" s="6">
        <v>150</v>
      </c>
      <c r="H34" s="6">
        <v>100</v>
      </c>
      <c r="I34" s="7">
        <f t="shared" si="2"/>
        <v>1250</v>
      </c>
      <c r="J34" s="8">
        <f t="shared" si="0"/>
        <v>1587.5</v>
      </c>
      <c r="K34" s="6" t="s">
        <v>81</v>
      </c>
      <c r="L34" s="6"/>
      <c r="M34" s="9">
        <f t="shared" si="3"/>
        <v>6350</v>
      </c>
      <c r="N34" s="9">
        <f t="shared" si="4"/>
        <v>4762.5</v>
      </c>
    </row>
    <row r="35" spans="1:14" ht="12.75">
      <c r="A35" t="s">
        <v>54</v>
      </c>
      <c r="B35" s="6" t="s">
        <v>76</v>
      </c>
      <c r="C35" s="6">
        <v>400</v>
      </c>
      <c r="D35" s="6">
        <v>200</v>
      </c>
      <c r="E35" s="6"/>
      <c r="F35" s="6"/>
      <c r="G35" s="6"/>
      <c r="H35" s="6"/>
      <c r="I35" s="7">
        <f>C35+D35</f>
        <v>600</v>
      </c>
      <c r="J35" s="8">
        <f t="shared" si="0"/>
        <v>762</v>
      </c>
      <c r="K35" s="6"/>
      <c r="L35" s="6"/>
      <c r="M35" s="6"/>
      <c r="N35" s="6"/>
    </row>
    <row r="36" spans="1:14" ht="12.75">
      <c r="A36" t="s">
        <v>55</v>
      </c>
      <c r="B36" s="6" t="s">
        <v>77</v>
      </c>
      <c r="C36" s="6">
        <v>200</v>
      </c>
      <c r="D36" s="6">
        <v>70</v>
      </c>
      <c r="E36" s="6"/>
      <c r="F36" s="6"/>
      <c r="G36" s="6"/>
      <c r="H36" s="6"/>
      <c r="I36" s="7">
        <f>C36+D36</f>
        <v>270</v>
      </c>
      <c r="J36" s="8">
        <f t="shared" si="0"/>
        <v>342.9</v>
      </c>
      <c r="K36" s="6"/>
      <c r="L36" s="6"/>
      <c r="M36" s="6"/>
      <c r="N36" s="6"/>
    </row>
    <row r="37" spans="1:14" ht="12.75">
      <c r="A37" t="s">
        <v>56</v>
      </c>
      <c r="B37" s="6" t="s">
        <v>78</v>
      </c>
      <c r="C37" s="6">
        <v>300</v>
      </c>
      <c r="D37" s="6">
        <v>70</v>
      </c>
      <c r="E37" s="6"/>
      <c r="F37" s="6"/>
      <c r="G37" s="6"/>
      <c r="H37" s="6"/>
      <c r="I37" s="7">
        <f>C37+D37</f>
        <v>370</v>
      </c>
      <c r="J37" s="8">
        <f t="shared" si="0"/>
        <v>469.90000000000003</v>
      </c>
      <c r="K37" s="6"/>
      <c r="L37" s="6"/>
      <c r="M37" s="6"/>
      <c r="N37" s="6"/>
    </row>
    <row r="38" spans="1:14" ht="12.75">
      <c r="A38" t="s">
        <v>57</v>
      </c>
      <c r="B38" s="6" t="s">
        <v>79</v>
      </c>
      <c r="C38" s="6">
        <v>200</v>
      </c>
      <c r="D38" s="6">
        <v>80</v>
      </c>
      <c r="E38" s="6"/>
      <c r="F38" s="6"/>
      <c r="G38" s="6"/>
      <c r="H38" s="6"/>
      <c r="I38" s="7">
        <f>C38+D38</f>
        <v>280</v>
      </c>
      <c r="J38" s="8">
        <f t="shared" si="0"/>
        <v>355.6</v>
      </c>
      <c r="K38" s="6"/>
      <c r="L38" s="6"/>
      <c r="M38" s="6"/>
      <c r="N38" s="6"/>
    </row>
    <row r="39" spans="9:10" ht="12.75">
      <c r="I39" s="1"/>
      <c r="J39" s="2"/>
    </row>
    <row r="40" spans="9:10" ht="12.75">
      <c r="I40" s="1"/>
      <c r="J40" s="2"/>
    </row>
  </sheetData>
  <printOptions/>
  <pageMargins left="0.65" right="0.48" top="0.82" bottom="0.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Megyei Kéményseprő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</dc:creator>
  <cp:keywords/>
  <dc:description/>
  <cp:lastModifiedBy>Margit</cp:lastModifiedBy>
  <cp:lastPrinted>2015-02-03T13:41:57Z</cp:lastPrinted>
  <dcterms:created xsi:type="dcterms:W3CDTF">2015-01-08T11:53:34Z</dcterms:created>
  <dcterms:modified xsi:type="dcterms:W3CDTF">2015-02-03T14:23:48Z</dcterms:modified>
  <cp:category/>
  <cp:version/>
  <cp:contentType/>
  <cp:contentStatus/>
</cp:coreProperties>
</file>